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otapov\Documents\DNP\"/>
    </mc:Choice>
  </mc:AlternateContent>
  <xr:revisionPtr revIDLastSave="0" documentId="8_{69A4FEB2-C39D-42EA-A8BB-9C6716B341B1}" xr6:coauthVersionLast="46" xr6:coauthVersionMax="46" xr10:uidLastSave="{00000000-0000-0000-0000-000000000000}"/>
  <bookViews>
    <workbookView xWindow="-120" yWindow="-120" windowWidth="29040" windowHeight="17640" xr2:uid="{0E4D50A3-DD75-481F-9D23-92901E1C915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4" i="1" l="1"/>
  <c r="AA54" i="1"/>
  <c r="Z54" i="1"/>
  <c r="Y54" i="1"/>
  <c r="X54" i="1"/>
  <c r="W54" i="1"/>
  <c r="V54" i="1"/>
  <c r="U54" i="1"/>
  <c r="T54" i="1"/>
  <c r="S54" i="1"/>
  <c r="R54" i="1"/>
  <c r="Q54" i="1"/>
  <c r="N54" i="1"/>
  <c r="AB49" i="1"/>
  <c r="AA49" i="1"/>
  <c r="Z49" i="1"/>
  <c r="Y49" i="1"/>
  <c r="X49" i="1"/>
  <c r="W49" i="1"/>
  <c r="V49" i="1"/>
  <c r="U49" i="1"/>
  <c r="T49" i="1"/>
  <c r="S49" i="1"/>
  <c r="R49" i="1"/>
  <c r="Q49" i="1"/>
  <c r="N48" i="1"/>
  <c r="N49" i="1" s="1"/>
  <c r="AB43" i="1"/>
  <c r="AA43" i="1"/>
  <c r="Z43" i="1"/>
  <c r="Y43" i="1"/>
  <c r="X43" i="1"/>
  <c r="W43" i="1"/>
  <c r="V43" i="1"/>
  <c r="U43" i="1"/>
  <c r="T43" i="1"/>
  <c r="S43" i="1"/>
  <c r="R43" i="1"/>
  <c r="Q43" i="1"/>
  <c r="N42" i="1"/>
  <c r="N41" i="1"/>
  <c r="Y38" i="1"/>
  <c r="Y45" i="1" s="1"/>
  <c r="Q38" i="1"/>
  <c r="Q45" i="1" s="1"/>
  <c r="AB35" i="1"/>
  <c r="AB38" i="1" s="1"/>
  <c r="AB45" i="1" s="1"/>
  <c r="AA35" i="1"/>
  <c r="AA38" i="1" s="1"/>
  <c r="AA45" i="1" s="1"/>
  <c r="Z35" i="1"/>
  <c r="Z38" i="1" s="1"/>
  <c r="Z45" i="1" s="1"/>
  <c r="Y35" i="1"/>
  <c r="X35" i="1"/>
  <c r="X38" i="1" s="1"/>
  <c r="X45" i="1" s="1"/>
  <c r="W35" i="1"/>
  <c r="W38" i="1" s="1"/>
  <c r="W45" i="1" s="1"/>
  <c r="V35" i="1"/>
  <c r="V38" i="1" s="1"/>
  <c r="V45" i="1" s="1"/>
  <c r="U35" i="1"/>
  <c r="U38" i="1" s="1"/>
  <c r="U45" i="1" s="1"/>
  <c r="T35" i="1"/>
  <c r="T38" i="1" s="1"/>
  <c r="T45" i="1" s="1"/>
  <c r="S35" i="1"/>
  <c r="S38" i="1" s="1"/>
  <c r="S45" i="1" s="1"/>
  <c r="R35" i="1"/>
  <c r="R38" i="1" s="1"/>
  <c r="R45" i="1" s="1"/>
  <c r="Q35" i="1"/>
  <c r="N34" i="1"/>
  <c r="N33" i="1"/>
  <c r="N32" i="1"/>
  <c r="N31" i="1"/>
  <c r="N30" i="1"/>
  <c r="N29" i="1"/>
  <c r="N25" i="1"/>
  <c r="N24" i="1"/>
  <c r="N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N23" i="1"/>
  <c r="N22" i="1"/>
  <c r="N21" i="1"/>
  <c r="N20" i="1"/>
  <c r="Q19" i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Q18" i="1"/>
  <c r="R18" i="1" s="1"/>
  <c r="N17" i="1"/>
  <c r="N15" i="1"/>
  <c r="Q7" i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N26" i="1" l="1"/>
  <c r="Q26" i="1"/>
  <c r="N43" i="1"/>
  <c r="N45" i="1" s="1"/>
  <c r="N56" i="1" s="1"/>
  <c r="N6" i="1" s="1"/>
  <c r="N35" i="1"/>
  <c r="N38" i="1" s="1"/>
  <c r="Q56" i="1"/>
  <c r="S18" i="1"/>
  <c r="R26" i="1"/>
  <c r="R56" i="1" s="1"/>
  <c r="P6" i="1" l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N9" i="1"/>
  <c r="P9" i="1" s="1"/>
  <c r="T18" i="1"/>
  <c r="S26" i="1"/>
  <c r="S56" i="1" s="1"/>
  <c r="U18" i="1" l="1"/>
  <c r="T26" i="1"/>
  <c r="T56" i="1" s="1"/>
  <c r="U9" i="1"/>
  <c r="AB9" i="1"/>
  <c r="T9" i="1"/>
  <c r="AA9" i="1"/>
  <c r="S9" i="1"/>
  <c r="Z9" i="1"/>
  <c r="R9" i="1"/>
  <c r="V9" i="1"/>
  <c r="Y9" i="1"/>
  <c r="Q9" i="1"/>
  <c r="X9" i="1"/>
  <c r="W9" i="1"/>
  <c r="V18" i="1" l="1"/>
  <c r="U26" i="1"/>
  <c r="U56" i="1" s="1"/>
  <c r="W18" i="1" l="1"/>
  <c r="V26" i="1"/>
  <c r="V56" i="1" s="1"/>
  <c r="W26" i="1" l="1"/>
  <c r="W56" i="1" s="1"/>
  <c r="X18" i="1"/>
  <c r="X26" i="1" l="1"/>
  <c r="X56" i="1" s="1"/>
  <c r="Y18" i="1"/>
  <c r="Y26" i="1" l="1"/>
  <c r="Y56" i="1" s="1"/>
  <c r="Z18" i="1"/>
  <c r="AA18" i="1" l="1"/>
  <c r="Z26" i="1"/>
  <c r="Z56" i="1" s="1"/>
  <c r="AB18" i="1" l="1"/>
  <c r="AB26" i="1" s="1"/>
  <c r="AB56" i="1" s="1"/>
  <c r="AA26" i="1"/>
  <c r="AA56" i="1" s="1"/>
</calcChain>
</file>

<file path=xl/sharedStrings.xml><?xml version="1.0" encoding="utf-8"?>
<sst xmlns="http://schemas.openxmlformats.org/spreadsheetml/2006/main" count="117" uniqueCount="110">
  <si>
    <t>Проект приходно-расходной смета ДНП "Удачное" на период с 01.06.2021 по 31.05.2022 года</t>
  </si>
  <si>
    <t>№ п/п</t>
  </si>
  <si>
    <t>Наименование статей сметы, отношение к статьям ФЗ-66, НК</t>
  </si>
  <si>
    <t>ВСЕГО</t>
    <phoneticPr fontId="0" type="noConversion"/>
  </si>
  <si>
    <t>Размер ежемесячного взноса с одного домовладения</t>
  </si>
  <si>
    <t>ИЮНЬ</t>
    <phoneticPr fontId="0" type="noConversion"/>
  </si>
  <si>
    <t>ИЮЛЬ</t>
    <phoneticPr fontId="0" type="noConversion"/>
  </si>
  <si>
    <t>АВГУСТ</t>
    <phoneticPr fontId="0" type="noConversion"/>
  </si>
  <si>
    <t>СЕНТЯБРЬ</t>
    <phoneticPr fontId="0" type="noConversion"/>
  </si>
  <si>
    <t>ОКТЯБРЬ</t>
    <phoneticPr fontId="0" type="noConversion"/>
  </si>
  <si>
    <t>НОЯБРЬ</t>
    <phoneticPr fontId="0" type="noConversion"/>
  </si>
  <si>
    <t>ДЕКАБРЬ</t>
    <phoneticPr fontId="0" type="noConversion"/>
  </si>
  <si>
    <t>ЯНВАРЬ</t>
  </si>
  <si>
    <t>ФЕВРАЛЬ</t>
  </si>
  <si>
    <t>МАРТ</t>
  </si>
  <si>
    <t>АПРЕЛЬ</t>
  </si>
  <si>
    <t>МАЙ</t>
  </si>
  <si>
    <t>Примечание</t>
  </si>
  <si>
    <t>1.</t>
  </si>
  <si>
    <t>Приходная часть</t>
  </si>
  <si>
    <t>Количество членов ДНП и Индивидуалов</t>
    <phoneticPr fontId="0" type="noConversion"/>
  </si>
  <si>
    <t>1.1</t>
  </si>
  <si>
    <t>Затратная часть сметы</t>
  </si>
  <si>
    <t>1.2</t>
  </si>
  <si>
    <t>Возмещение расходов по электроснабжению насосной станции</t>
  </si>
  <si>
    <t>1.3</t>
  </si>
  <si>
    <t>Возмещение расходов по электроснабжению ремонту насосной станции и закупке оборудования</t>
  </si>
  <si>
    <t>Итоговые затраты/Членские взносы</t>
  </si>
  <si>
    <t>2.</t>
  </si>
  <si>
    <t>Расходная часть</t>
  </si>
  <si>
    <t>2.1</t>
  </si>
  <si>
    <t>Расходы, связанные с содержанием и эксплуатацией, ремонтом, техническим обслуживанием ИОП, поддержание его в исправном (актуальном) состоянии (НК ст. 253 пп. 1.2)</t>
  </si>
  <si>
    <t>2.1.1</t>
  </si>
  <si>
    <t>Материальные расходы (НК ст. 254)</t>
  </si>
  <si>
    <t>2.1.1.1</t>
  </si>
  <si>
    <t>Уборка снега ДНП "Удачное"</t>
  </si>
  <si>
    <t>2.1.1.2</t>
  </si>
  <si>
    <t>Уборка снега ДНП "Солнечное", Проезд к Выборгскому шоссе</t>
  </si>
  <si>
    <t>2.1.1.3</t>
  </si>
  <si>
    <t>Приобретение материалов на хозяйственные нужды</t>
  </si>
  <si>
    <t>2.1.1.5</t>
  </si>
  <si>
    <t>Аренда земельного участка (дорога вдоль СНТ Белоостров)</t>
  </si>
  <si>
    <t>2.1.1.4</t>
  </si>
  <si>
    <t xml:space="preserve">Сбор и вывоз ТБО </t>
  </si>
  <si>
    <t>Электроснабжение ИОП</t>
  </si>
  <si>
    <t>2.1.1.6</t>
  </si>
  <si>
    <t>Обслуживание КПП (камеры, шлагбаум, СКУД)</t>
  </si>
  <si>
    <t>2.1.1.7</t>
  </si>
  <si>
    <t>Ремонт дорог (подсыпка дорог осевом  и техника)</t>
  </si>
  <si>
    <t>2.1.1.8</t>
  </si>
  <si>
    <t>Канализация (устройство недостающих колодцев, перекладка участков)</t>
  </si>
  <si>
    <t>2.1.1.9</t>
  </si>
  <si>
    <t>Приобретение техники на хозяйственные нужды</t>
  </si>
  <si>
    <t>2.1.1.10</t>
  </si>
  <si>
    <t>Оборудование насосной станции (контроллеры, электрозадвижки, промышленные фильтра)</t>
  </si>
  <si>
    <t>2.1.1.11</t>
  </si>
  <si>
    <t>Подсыпка дорог на 3 очереди, лесной дороги</t>
  </si>
  <si>
    <t>Итого: материальные расходы по ДНП</t>
  </si>
  <si>
    <t>2.1.2</t>
  </si>
  <si>
    <t>Расходы на оплату труда (НК ст. 255)</t>
  </si>
  <si>
    <t>2.1.2.1</t>
  </si>
  <si>
    <t>Заработная плата председателя правления</t>
  </si>
  <si>
    <t>1 ставка</t>
  </si>
  <si>
    <t>2.1.2.2</t>
  </si>
  <si>
    <t>Заработная плата управляющего</t>
  </si>
  <si>
    <t>Заработная плата бухгалтера-кассира</t>
  </si>
  <si>
    <t>2.1.2.3</t>
  </si>
  <si>
    <t xml:space="preserve">Заработная плата электрика </t>
  </si>
  <si>
    <t>0.5 ставки</t>
  </si>
  <si>
    <t>2.1.2.4</t>
  </si>
  <si>
    <t>Заработная плата подсобного рабочего</t>
  </si>
  <si>
    <t>2.1.2.5.</t>
  </si>
  <si>
    <t>Заработная плата члена правления (сайт, обслуживание техники)</t>
  </si>
  <si>
    <t>Итого: фонд заработной платы ДНП</t>
  </si>
  <si>
    <t>2.1.3</t>
  </si>
  <si>
    <t>Прочие расходы (НК ст. 264)</t>
  </si>
  <si>
    <t>2.1.3.1</t>
  </si>
  <si>
    <t>Расходы по налогам и сборам, страховым взносам в Фонд обязательного Пенсионного страхования,
медицинского страхования</t>
  </si>
  <si>
    <t>2.1.3.2</t>
  </si>
  <si>
    <t>Расходы на юридические, информационные, консультационные услуги (НК ст. 264 пп. 1.14 и 1.15)</t>
  </si>
  <si>
    <t>2.1.3.3</t>
  </si>
  <si>
    <t>Расходы на канцелярские товары, оргтехнику и оборудование и их ремонт</t>
  </si>
  <si>
    <t>2.1.3.4</t>
  </si>
  <si>
    <t>Расходы на почтовые, телефонные и другие подобные услуги, расходы на оплату услуг связи, электронной почты, информационных систем: Интернет и иные аналогичные системы (НК ст. 264 пп. 1.25)</t>
  </si>
  <si>
    <t>2.1.3.5</t>
  </si>
  <si>
    <t xml:space="preserve"> Расходы по охране территории и ИОП (НК ст. 264 пп. 1.6)</t>
  </si>
  <si>
    <t>2.1.3.6</t>
  </si>
  <si>
    <t>Расходы по обеспечению пожарной безопасности (НК ст. 264 пп. 1.6)</t>
  </si>
  <si>
    <t>2.1.3.7</t>
  </si>
  <si>
    <t>СМС оповещение</t>
  </si>
  <si>
    <t>Итого: Прочие расходы</t>
  </si>
  <si>
    <t>2.1.4</t>
  </si>
  <si>
    <t>Непредвиденные расходы по п. 2.1 Сметы</t>
  </si>
  <si>
    <t>2.1.4.1</t>
  </si>
  <si>
    <t>Расходы на непривиденные обстоятельства</t>
  </si>
  <si>
    <t>Итого: Непредвиденные расходы</t>
  </si>
  <si>
    <t>2.2</t>
  </si>
  <si>
    <t>Внереализационные расходы</t>
  </si>
  <si>
    <t xml:space="preserve"> </t>
  </si>
  <si>
    <t>2.2.1</t>
  </si>
  <si>
    <t xml:space="preserve">Судебные расходы и арбитражные сборы </t>
  </si>
  <si>
    <t>2.2.2</t>
  </si>
  <si>
    <t>Расходы на услуги банка, програмное обеспечение</t>
  </si>
  <si>
    <t>2.2.3</t>
  </si>
  <si>
    <t>Расходы на организацию и проведение общих собраний членов ДНП, подготовка и рассылка информации, уведомлений</t>
  </si>
  <si>
    <t>-</t>
  </si>
  <si>
    <t>Итого: Внереализационные расходы по п. 2.2 сметы</t>
  </si>
  <si>
    <t>Итого: Расходы по всем пунктам сметы</t>
  </si>
  <si>
    <t>2021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</si>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</sst>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₽"/>
    <numFmt numFmtId="165" formatCode="_-* #,##0_р_._-;\-* #,##0_р_._-;_-* &quot;-&quot;_р_._-;_-@_-"/>
    <numFmt numFmtId="166" formatCode="_-* #,##0\ _₽_-;\-* #,##0\ _₽_-;_-* &quot;-&quot;??\ _₽_-;_-@_-"/>
    <numFmt numFmtId="167" formatCode="#,##0_ ;\-#,##0\ "/>
    <numFmt numFmtId="168" formatCode="#,##0.00_ ;\-#,##0.0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6"/>
      <name val="Arial Cyr"/>
      <charset val="204"/>
    </font>
    <font>
      <b/>
      <sz val="16"/>
      <name val="Arial Cyr"/>
      <charset val="204"/>
    </font>
    <font>
      <b/>
      <sz val="16"/>
      <name val="Arial Cyr"/>
    </font>
    <font>
      <b/>
      <sz val="18"/>
      <name val="Arial Cyr"/>
      <charset val="204"/>
    </font>
    <font>
      <sz val="16"/>
      <name val="Arial Cyr"/>
    </font>
    <font>
      <sz val="20"/>
      <name val="Arial Cyr"/>
    </font>
    <font>
      <sz val="20"/>
      <name val="Calibri"/>
      <family val="2"/>
      <scheme val="minor"/>
    </font>
    <font>
      <sz val="16"/>
      <name val="Arial Cyr"/>
      <charset val="204"/>
    </font>
    <font>
      <b/>
      <sz val="20"/>
      <name val="Arial Cyr"/>
    </font>
    <font>
      <b/>
      <sz val="20"/>
      <name val="Calibri"/>
      <family val="2"/>
      <scheme val="minor"/>
    </font>
    <font>
      <b/>
      <sz val="20"/>
      <name val="Arial Cyr"/>
      <charset val="204"/>
    </font>
    <font>
      <b/>
      <u/>
      <sz val="16"/>
      <name val="Arial Cyr"/>
    </font>
    <font>
      <i/>
      <sz val="16"/>
      <name val="Arial Cyr"/>
    </font>
    <font>
      <i/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65" fontId="7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left" vertical="center"/>
    </xf>
    <xf numFmtId="165" fontId="10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5" fontId="12" fillId="2" borderId="11" xfId="0" applyNumberFormat="1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165" fontId="12" fillId="3" borderId="9" xfId="0" applyNumberFormat="1" applyFont="1" applyFill="1" applyBorder="1" applyAlignment="1">
      <alignment horizontal="center" vertical="center"/>
    </xf>
    <xf numFmtId="165" fontId="12" fillId="2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165" fontId="6" fillId="4" borderId="11" xfId="0" applyNumberFormat="1" applyFont="1" applyFill="1" applyBorder="1" applyAlignment="1">
      <alignment horizontal="center" vertical="center"/>
    </xf>
    <xf numFmtId="165" fontId="6" fillId="4" borderId="10" xfId="0" applyNumberFormat="1" applyFont="1" applyFill="1" applyBorder="1" applyAlignment="1">
      <alignment horizontal="center" vertical="center"/>
    </xf>
    <xf numFmtId="165" fontId="6" fillId="3" borderId="9" xfId="0" applyNumberFormat="1" applyFont="1" applyFill="1" applyBorder="1" applyAlignment="1">
      <alignment horizontal="left" vertical="center"/>
    </xf>
    <xf numFmtId="9" fontId="6" fillId="3" borderId="25" xfId="0" applyNumberFormat="1" applyFont="1" applyFill="1" applyBorder="1" applyAlignment="1">
      <alignment horizontal="center" vertical="center"/>
    </xf>
    <xf numFmtId="165" fontId="6" fillId="3" borderId="13" xfId="0" applyNumberFormat="1" applyFont="1" applyFill="1" applyBorder="1" applyAlignment="1">
      <alignment horizontal="left" vertical="center"/>
    </xf>
    <xf numFmtId="165" fontId="6" fillId="3" borderId="25" xfId="0" applyNumberFormat="1" applyFont="1" applyFill="1" applyBorder="1" applyAlignment="1">
      <alignment horizontal="left" vertical="center"/>
    </xf>
    <xf numFmtId="164" fontId="6" fillId="3" borderId="13" xfId="0" applyNumberFormat="1" applyFont="1" applyFill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165" fontId="6" fillId="3" borderId="12" xfId="0" applyNumberFormat="1" applyFont="1" applyFill="1" applyBorder="1" applyAlignment="1">
      <alignment horizontal="left" vertical="center"/>
    </xf>
    <xf numFmtId="165" fontId="6" fillId="3" borderId="26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165" fontId="6" fillId="0" borderId="9" xfId="0" applyNumberFormat="1" applyFont="1" applyBorder="1" applyAlignment="1">
      <alignment horizontal="left" vertical="center"/>
    </xf>
    <xf numFmtId="9" fontId="6" fillId="0" borderId="25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left" vertical="center"/>
    </xf>
    <xf numFmtId="165" fontId="6" fillId="0" borderId="25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167" fontId="6" fillId="0" borderId="13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68" fontId="6" fillId="0" borderId="1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65" fontId="4" fillId="0" borderId="30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164" fontId="4" fillId="0" borderId="32" xfId="0" applyNumberFormat="1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165" fontId="14" fillId="0" borderId="15" xfId="0" applyNumberFormat="1" applyFont="1" applyBorder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65" fontId="14" fillId="0" borderId="26" xfId="0" applyNumberFormat="1" applyFont="1" applyBorder="1" applyAlignment="1">
      <alignment horizontal="left" vertical="center"/>
    </xf>
    <xf numFmtId="165" fontId="14" fillId="0" borderId="12" xfId="0" applyNumberFormat="1" applyFont="1" applyBorder="1" applyAlignment="1">
      <alignment horizontal="left" vertical="center"/>
    </xf>
    <xf numFmtId="164" fontId="14" fillId="0" borderId="24" xfId="0" applyNumberFormat="1" applyFont="1" applyBorder="1" applyAlignment="1">
      <alignment horizontal="left" vertical="center"/>
    </xf>
    <xf numFmtId="9" fontId="6" fillId="0" borderId="25" xfId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left" vertical="center"/>
    </xf>
    <xf numFmtId="164" fontId="6" fillId="0" borderId="13" xfId="0" applyNumberFormat="1" applyFont="1" applyBorder="1" applyAlignment="1">
      <alignment horizontal="right" vertical="center"/>
    </xf>
    <xf numFmtId="165" fontId="6" fillId="0" borderId="25" xfId="1" applyNumberFormat="1" applyFont="1" applyFill="1" applyBorder="1" applyAlignment="1">
      <alignment horizontal="left" vertical="center"/>
    </xf>
    <xf numFmtId="165" fontId="6" fillId="0" borderId="9" xfId="1" applyNumberFormat="1" applyFont="1" applyFill="1" applyBorder="1" applyAlignment="1">
      <alignment horizontal="left" vertical="center"/>
    </xf>
    <xf numFmtId="164" fontId="6" fillId="0" borderId="13" xfId="0" applyNumberFormat="1" applyFont="1" applyBorder="1" applyAlignment="1">
      <alignment horizontal="right" vertical="center" wrapText="1"/>
    </xf>
    <xf numFmtId="165" fontId="4" fillId="4" borderId="30" xfId="0" applyNumberFormat="1" applyFont="1" applyFill="1" applyBorder="1" applyAlignment="1">
      <alignment horizontal="center" vertical="center"/>
    </xf>
    <xf numFmtId="165" fontId="4" fillId="4" borderId="29" xfId="0" applyNumberFormat="1" applyFont="1" applyFill="1" applyBorder="1" applyAlignment="1">
      <alignment horizontal="center" vertical="center"/>
    </xf>
    <xf numFmtId="9" fontId="4" fillId="0" borderId="31" xfId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left" vertical="center"/>
    </xf>
    <xf numFmtId="165" fontId="4" fillId="0" borderId="31" xfId="1" applyNumberFormat="1" applyFont="1" applyFill="1" applyBorder="1" applyAlignment="1">
      <alignment horizontal="left" vertical="center"/>
    </xf>
    <xf numFmtId="165" fontId="4" fillId="0" borderId="27" xfId="1" applyNumberFormat="1" applyFont="1" applyFill="1" applyBorder="1" applyAlignment="1">
      <alignment horizontal="left" vertical="center"/>
    </xf>
    <xf numFmtId="165" fontId="6" fillId="0" borderId="15" xfId="0" applyNumberFormat="1" applyFont="1" applyBorder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165" fontId="6" fillId="0" borderId="26" xfId="0" applyNumberFormat="1" applyFont="1" applyBorder="1" applyAlignment="1">
      <alignment horizontal="left" vertical="center"/>
    </xf>
    <xf numFmtId="165" fontId="6" fillId="0" borderId="12" xfId="0" applyNumberFormat="1" applyFont="1" applyBorder="1" applyAlignment="1">
      <alignment horizontal="left" vertical="center"/>
    </xf>
    <xf numFmtId="164" fontId="6" fillId="0" borderId="24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6" fontId="6" fillId="0" borderId="13" xfId="1" applyNumberFormat="1" applyFont="1" applyFill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left" vertical="center"/>
    </xf>
    <xf numFmtId="165" fontId="4" fillId="0" borderId="25" xfId="1" applyNumberFormat="1" applyFont="1" applyFill="1" applyBorder="1" applyAlignment="1">
      <alignment horizontal="left" vertical="center"/>
    </xf>
    <xf numFmtId="165" fontId="4" fillId="0" borderId="9" xfId="1" applyNumberFormat="1" applyFont="1" applyFill="1" applyBorder="1" applyAlignment="1">
      <alignment horizontal="left" vertical="center"/>
    </xf>
    <xf numFmtId="164" fontId="4" fillId="0" borderId="13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6" fillId="0" borderId="25" xfId="1" applyNumberFormat="1" applyFont="1" applyFill="1" applyBorder="1" applyAlignment="1">
      <alignment horizontal="center" vertical="center"/>
    </xf>
    <xf numFmtId="165" fontId="6" fillId="0" borderId="9" xfId="1" applyNumberFormat="1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center" vertical="center"/>
    </xf>
    <xf numFmtId="165" fontId="4" fillId="4" borderId="10" xfId="0" applyNumberFormat="1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0" fontId="6" fillId="0" borderId="13" xfId="0" applyFont="1" applyBorder="1"/>
    <xf numFmtId="49" fontId="4" fillId="0" borderId="33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165" fontId="10" fillId="4" borderId="35" xfId="0" applyNumberFormat="1" applyFont="1" applyFill="1" applyBorder="1" applyAlignment="1">
      <alignment horizontal="center" vertical="center"/>
    </xf>
    <xf numFmtId="165" fontId="10" fillId="4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Border="1" applyAlignment="1">
      <alignment horizontal="left" vertical="center"/>
    </xf>
    <xf numFmtId="165" fontId="6" fillId="0" borderId="38" xfId="0" applyNumberFormat="1" applyFont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CB644-2212-470B-B54E-CDF37A490EB8}">
  <dimension ref="A1:AC56"/>
  <sheetViews>
    <sheetView tabSelected="1" zoomScale="40" zoomScaleNormal="40" workbookViewId="0">
      <selection activeCell="Q3" sqref="Q3"/>
    </sheetView>
  </sheetViews>
  <sheetFormatPr defaultRowHeight="15" x14ac:dyDescent="0.25"/>
  <cols>
    <col min="1" max="1" width="11.140625" customWidth="1"/>
    <col min="2" max="2" width="14.85546875" customWidth="1"/>
    <col min="3" max="3" width="20.140625" customWidth="1"/>
    <col min="4" max="4" width="11.42578125" customWidth="1"/>
    <col min="5" max="5" width="14.5703125" customWidth="1"/>
    <col min="6" max="10" width="11.42578125" customWidth="1"/>
    <col min="11" max="11" width="8.42578125" customWidth="1"/>
    <col min="12" max="12" width="16.7109375" customWidth="1"/>
    <col min="13" max="13" width="24.7109375" customWidth="1"/>
    <col min="14" max="14" width="4.85546875" customWidth="1"/>
    <col min="15" max="15" width="26.7109375" customWidth="1"/>
    <col min="16" max="16" width="25.28515625" customWidth="1"/>
    <col min="17" max="28" width="23.7109375" customWidth="1"/>
    <col min="29" max="29" width="28.28515625" customWidth="1"/>
  </cols>
  <sheetData>
    <row r="1" spans="1:29" ht="44.2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7.5" customHeight="1" thickBot="1" x14ac:dyDescent="0.3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3</v>
      </c>
      <c r="O2" s="4"/>
      <c r="P2" s="4" t="s">
        <v>4</v>
      </c>
      <c r="Q2" s="5" t="s">
        <v>108</v>
      </c>
      <c r="R2" s="5"/>
      <c r="S2" s="5"/>
      <c r="T2" s="5"/>
      <c r="U2" s="5"/>
      <c r="V2" s="5"/>
      <c r="W2" s="5"/>
      <c r="X2" s="5"/>
      <c r="Y2" s="5"/>
      <c r="Z2" s="5" t="s">
        <v>109</v>
      </c>
      <c r="AA2" s="5"/>
      <c r="AB2" s="5"/>
      <c r="AC2" s="5"/>
    </row>
    <row r="3" spans="1:29" ht="44.2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6" t="s">
        <v>5</v>
      </c>
      <c r="R3" s="6" t="s">
        <v>6</v>
      </c>
      <c r="S3" s="6" t="s">
        <v>7</v>
      </c>
      <c r="T3" s="6" t="s">
        <v>8</v>
      </c>
      <c r="U3" s="6" t="s">
        <v>9</v>
      </c>
      <c r="V3" s="6" t="s">
        <v>10</v>
      </c>
      <c r="W3" s="6" t="s">
        <v>11</v>
      </c>
      <c r="X3" s="7" t="s">
        <v>12</v>
      </c>
      <c r="Y3" s="7" t="s">
        <v>13</v>
      </c>
      <c r="Z3" s="7" t="s">
        <v>14</v>
      </c>
      <c r="AA3" s="7" t="s">
        <v>15</v>
      </c>
      <c r="AB3" s="7" t="s">
        <v>16</v>
      </c>
      <c r="AC3" s="8" t="s">
        <v>17</v>
      </c>
    </row>
    <row r="4" spans="1:29" ht="21" thickBot="1" x14ac:dyDescent="0.3">
      <c r="A4" s="9" t="s">
        <v>18</v>
      </c>
      <c r="B4" s="10" t="s">
        <v>19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3"/>
      <c r="O4" s="12"/>
      <c r="P4" s="14"/>
      <c r="Q4" s="14"/>
      <c r="R4" s="1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ht="21" thickBot="1" x14ac:dyDescent="0.3">
      <c r="A5" s="9"/>
      <c r="B5" s="10" t="s">
        <v>20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2"/>
      <c r="P5" s="14"/>
      <c r="Q5" s="16">
        <v>297</v>
      </c>
      <c r="R5" s="16">
        <v>295</v>
      </c>
      <c r="S5" s="16">
        <v>295</v>
      </c>
      <c r="T5" s="16">
        <v>295</v>
      </c>
      <c r="U5" s="16">
        <v>295</v>
      </c>
      <c r="V5" s="16">
        <v>295</v>
      </c>
      <c r="W5" s="16">
        <v>295</v>
      </c>
      <c r="X5" s="16">
        <v>295</v>
      </c>
      <c r="Y5" s="16">
        <v>295</v>
      </c>
      <c r="Z5" s="16">
        <v>295</v>
      </c>
      <c r="AA5" s="16">
        <v>295</v>
      </c>
      <c r="AB5" s="16">
        <v>295</v>
      </c>
      <c r="AC5" s="15"/>
    </row>
    <row r="6" spans="1:29" ht="26.25" x14ac:dyDescent="0.25">
      <c r="A6" s="17" t="s">
        <v>21</v>
      </c>
      <c r="B6" s="18" t="s">
        <v>22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20">
        <f>N56</f>
        <v>10088120</v>
      </c>
      <c r="O6" s="21"/>
      <c r="P6" s="22">
        <f>N6/12</f>
        <v>840676.66666666663</v>
      </c>
      <c r="Q6" s="23">
        <f>P6/297</f>
        <v>2830.5611672278337</v>
      </c>
      <c r="R6" s="23">
        <f t="shared" ref="R6:AB8" si="0">Q6</f>
        <v>2830.5611672278337</v>
      </c>
      <c r="S6" s="23">
        <f t="shared" si="0"/>
        <v>2830.5611672278337</v>
      </c>
      <c r="T6" s="23">
        <f t="shared" si="0"/>
        <v>2830.5611672278337</v>
      </c>
      <c r="U6" s="23">
        <f t="shared" si="0"/>
        <v>2830.5611672278337</v>
      </c>
      <c r="V6" s="23">
        <f t="shared" si="0"/>
        <v>2830.5611672278337</v>
      </c>
      <c r="W6" s="23">
        <f t="shared" si="0"/>
        <v>2830.5611672278337</v>
      </c>
      <c r="X6" s="23">
        <f t="shared" si="0"/>
        <v>2830.5611672278337</v>
      </c>
      <c r="Y6" s="23">
        <f t="shared" si="0"/>
        <v>2830.5611672278337</v>
      </c>
      <c r="Z6" s="23">
        <f t="shared" si="0"/>
        <v>2830.5611672278337</v>
      </c>
      <c r="AA6" s="23">
        <f t="shared" si="0"/>
        <v>2830.5611672278337</v>
      </c>
      <c r="AB6" s="23">
        <f t="shared" si="0"/>
        <v>2830.5611672278337</v>
      </c>
      <c r="AC6" s="24"/>
    </row>
    <row r="7" spans="1:29" ht="26.25" x14ac:dyDescent="0.25">
      <c r="A7" s="17" t="s">
        <v>23</v>
      </c>
      <c r="B7" s="18" t="s">
        <v>24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25">
        <v>180000</v>
      </c>
      <c r="O7" s="26"/>
      <c r="P7" s="22"/>
      <c r="Q7" s="23">
        <f>N7/12</f>
        <v>15000</v>
      </c>
      <c r="R7" s="23">
        <f t="shared" si="0"/>
        <v>15000</v>
      </c>
      <c r="S7" s="23">
        <f t="shared" si="0"/>
        <v>15000</v>
      </c>
      <c r="T7" s="23">
        <f t="shared" si="0"/>
        <v>15000</v>
      </c>
      <c r="U7" s="23">
        <f t="shared" si="0"/>
        <v>15000</v>
      </c>
      <c r="V7" s="23">
        <f t="shared" si="0"/>
        <v>15000</v>
      </c>
      <c r="W7" s="23">
        <f t="shared" si="0"/>
        <v>15000</v>
      </c>
      <c r="X7" s="23">
        <f t="shared" si="0"/>
        <v>15000</v>
      </c>
      <c r="Y7" s="23">
        <f t="shared" si="0"/>
        <v>15000</v>
      </c>
      <c r="Z7" s="23">
        <f t="shared" si="0"/>
        <v>15000</v>
      </c>
      <c r="AA7" s="23">
        <f t="shared" si="0"/>
        <v>15000</v>
      </c>
      <c r="AB7" s="23">
        <f t="shared" si="0"/>
        <v>15000</v>
      </c>
      <c r="AC7" s="24"/>
    </row>
    <row r="8" spans="1:29" ht="26.25" x14ac:dyDescent="0.25">
      <c r="A8" s="17" t="s">
        <v>25</v>
      </c>
      <c r="B8" s="18" t="s">
        <v>26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25">
        <f>N24*100/395</f>
        <v>45569.620253164554</v>
      </c>
      <c r="O8" s="26"/>
      <c r="P8" s="22"/>
      <c r="Q8" s="23">
        <f>N8/12</f>
        <v>3797.4683544303793</v>
      </c>
      <c r="R8" s="23">
        <f>Q8</f>
        <v>3797.4683544303793</v>
      </c>
      <c r="S8" s="23">
        <f>R8</f>
        <v>3797.4683544303793</v>
      </c>
      <c r="T8" s="23">
        <f t="shared" si="0"/>
        <v>3797.4683544303793</v>
      </c>
      <c r="U8" s="23">
        <f t="shared" si="0"/>
        <v>3797.4683544303793</v>
      </c>
      <c r="V8" s="23">
        <f t="shared" si="0"/>
        <v>3797.4683544303793</v>
      </c>
      <c r="W8" s="23">
        <f t="shared" si="0"/>
        <v>3797.4683544303793</v>
      </c>
      <c r="X8" s="23">
        <f t="shared" si="0"/>
        <v>3797.4683544303793</v>
      </c>
      <c r="Y8" s="23">
        <f t="shared" si="0"/>
        <v>3797.4683544303793</v>
      </c>
      <c r="Z8" s="23">
        <f t="shared" si="0"/>
        <v>3797.4683544303793</v>
      </c>
      <c r="AA8" s="23">
        <f t="shared" si="0"/>
        <v>3797.4683544303793</v>
      </c>
      <c r="AB8" s="23">
        <f t="shared" si="0"/>
        <v>3797.4683544303793</v>
      </c>
      <c r="AC8" s="24"/>
    </row>
    <row r="9" spans="1:29" ht="27" thickBot="1" x14ac:dyDescent="0.3">
      <c r="A9" s="27"/>
      <c r="B9" s="28" t="s">
        <v>27</v>
      </c>
      <c r="C9" s="28"/>
      <c r="D9" s="28"/>
      <c r="E9" s="28"/>
      <c r="F9" s="28"/>
      <c r="G9" s="28"/>
      <c r="H9" s="18"/>
      <c r="I9" s="18"/>
      <c r="J9" s="18"/>
      <c r="K9" s="18"/>
      <c r="L9" s="18"/>
      <c r="M9" s="19"/>
      <c r="N9" s="29">
        <f>N6-N8-N7</f>
        <v>9862550.3797468357</v>
      </c>
      <c r="O9" s="30"/>
      <c r="P9" s="31">
        <f>N9/12/295</f>
        <v>2786.0311807194453</v>
      </c>
      <c r="Q9" s="32">
        <f>P9*Q5</f>
        <v>827451.26067367522</v>
      </c>
      <c r="R9" s="32">
        <f>P9*R5</f>
        <v>821879.19831223635</v>
      </c>
      <c r="S9" s="32">
        <f>P9*S5</f>
        <v>821879.19831223635</v>
      </c>
      <c r="T9" s="32">
        <f>P9*T5</f>
        <v>821879.19831223635</v>
      </c>
      <c r="U9" s="32">
        <f>P9*U5</f>
        <v>821879.19831223635</v>
      </c>
      <c r="V9" s="32">
        <f>P9*V5</f>
        <v>821879.19831223635</v>
      </c>
      <c r="W9" s="32">
        <f>P9*W5</f>
        <v>821879.19831223635</v>
      </c>
      <c r="X9" s="32">
        <f>P9*X5</f>
        <v>821879.19831223635</v>
      </c>
      <c r="Y9" s="32">
        <f>P9*Y5</f>
        <v>821879.19831223635</v>
      </c>
      <c r="Z9" s="32">
        <f>P9*Z5</f>
        <v>821879.19831223635</v>
      </c>
      <c r="AA9" s="32">
        <f>P9*AA5</f>
        <v>821879.19831223635</v>
      </c>
      <c r="AB9" s="32">
        <f>P9*AB5</f>
        <v>821879.19831223635</v>
      </c>
      <c r="AC9" s="33"/>
    </row>
    <row r="10" spans="1:29" ht="21" thickBot="1" x14ac:dyDescent="0.3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6"/>
    </row>
    <row r="11" spans="1:29" ht="21" thickBot="1" x14ac:dyDescent="0.3">
      <c r="A11" s="37" t="s">
        <v>28</v>
      </c>
      <c r="B11" s="10" t="s">
        <v>29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38"/>
      <c r="O11" s="39"/>
      <c r="P11" s="40"/>
      <c r="Q11" s="41"/>
      <c r="R11" s="42"/>
      <c r="S11" s="42"/>
      <c r="T11" s="42"/>
      <c r="U11" s="42"/>
      <c r="V11" s="42"/>
      <c r="W11" s="42"/>
      <c r="X11" s="43"/>
      <c r="Y11" s="41"/>
      <c r="Z11" s="42"/>
      <c r="AA11" s="42"/>
      <c r="AB11" s="42"/>
      <c r="AC11" s="44"/>
    </row>
    <row r="12" spans="1:29" ht="20.25" x14ac:dyDescent="0.25">
      <c r="A12" s="45" t="s">
        <v>30</v>
      </c>
      <c r="B12" s="46" t="s">
        <v>31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8"/>
      <c r="O12" s="49"/>
      <c r="P12" s="51"/>
      <c r="Q12" s="52"/>
      <c r="R12" s="52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</row>
    <row r="13" spans="1:29" ht="20.25" x14ac:dyDescent="0.25">
      <c r="A13" s="55" t="s">
        <v>32</v>
      </c>
      <c r="B13" s="56" t="s">
        <v>33</v>
      </c>
      <c r="C13" s="56"/>
      <c r="D13" s="56"/>
      <c r="E13" s="56"/>
      <c r="F13" s="50"/>
      <c r="G13" s="50"/>
      <c r="H13" s="50"/>
      <c r="I13" s="50"/>
      <c r="J13" s="50"/>
      <c r="K13" s="50"/>
      <c r="L13" s="50"/>
      <c r="M13" s="57"/>
      <c r="N13" s="58"/>
      <c r="O13" s="59"/>
      <c r="P13" s="60"/>
      <c r="Q13" s="61"/>
      <c r="R13" s="61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33"/>
    </row>
    <row r="14" spans="1:29" ht="20.25" x14ac:dyDescent="0.25">
      <c r="A14" s="17"/>
      <c r="B14" s="63" t="s">
        <v>34</v>
      </c>
      <c r="C14" s="64" t="s">
        <v>35</v>
      </c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66">
        <v>200000</v>
      </c>
      <c r="O14" s="67"/>
      <c r="P14" s="69"/>
      <c r="Q14" s="70"/>
      <c r="R14" s="71"/>
      <c r="S14" s="71"/>
      <c r="T14" s="71"/>
      <c r="U14" s="71"/>
      <c r="V14" s="71">
        <v>20000</v>
      </c>
      <c r="W14" s="71">
        <v>20000</v>
      </c>
      <c r="X14" s="71">
        <v>35000</v>
      </c>
      <c r="Y14" s="71">
        <v>40000</v>
      </c>
      <c r="Z14" s="71">
        <v>40000</v>
      </c>
      <c r="AA14" s="71">
        <v>40000</v>
      </c>
      <c r="AB14" s="68"/>
      <c r="AC14" s="72"/>
    </row>
    <row r="15" spans="1:29" ht="20.25" x14ac:dyDescent="0.25">
      <c r="A15" s="73"/>
      <c r="B15" s="63" t="s">
        <v>36</v>
      </c>
      <c r="C15" s="74" t="s">
        <v>37</v>
      </c>
      <c r="D15" s="74"/>
      <c r="E15" s="74"/>
      <c r="F15" s="74"/>
      <c r="G15" s="74"/>
      <c r="H15" s="74"/>
      <c r="I15" s="74"/>
      <c r="J15" s="74"/>
      <c r="K15" s="74"/>
      <c r="L15" s="74"/>
      <c r="M15" s="75"/>
      <c r="N15" s="66">
        <f t="shared" ref="N15:N25" si="1">SUM(Q15:AB15)</f>
        <v>240000</v>
      </c>
      <c r="O15" s="67"/>
      <c r="P15" s="69"/>
      <c r="Q15" s="76"/>
      <c r="R15" s="77"/>
      <c r="S15" s="77"/>
      <c r="T15" s="77"/>
      <c r="U15" s="77"/>
      <c r="V15" s="77">
        <v>40000</v>
      </c>
      <c r="W15" s="76">
        <v>40000</v>
      </c>
      <c r="X15" s="76">
        <v>40000</v>
      </c>
      <c r="Y15" s="76">
        <v>40000</v>
      </c>
      <c r="Z15" s="76">
        <v>40000</v>
      </c>
      <c r="AA15" s="76">
        <v>40000</v>
      </c>
      <c r="AB15" s="76"/>
      <c r="AC15" s="72"/>
    </row>
    <row r="16" spans="1:29" ht="20.25" x14ac:dyDescent="0.25">
      <c r="A16" s="17"/>
      <c r="B16" s="78" t="s">
        <v>38</v>
      </c>
      <c r="C16" s="18" t="s">
        <v>39</v>
      </c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66">
        <v>145000</v>
      </c>
      <c r="O16" s="67"/>
      <c r="P16" s="80"/>
      <c r="Q16" s="81">
        <v>7500</v>
      </c>
      <c r="R16" s="82">
        <v>7500</v>
      </c>
      <c r="S16" s="82">
        <v>7500</v>
      </c>
      <c r="T16" s="82">
        <v>7500</v>
      </c>
      <c r="U16" s="82">
        <v>7500</v>
      </c>
      <c r="V16" s="82">
        <v>7500</v>
      </c>
      <c r="W16" s="82">
        <v>7500</v>
      </c>
      <c r="X16" s="82">
        <v>7500</v>
      </c>
      <c r="Y16" s="82">
        <v>7500</v>
      </c>
      <c r="Z16" s="82">
        <v>7500</v>
      </c>
      <c r="AA16" s="82">
        <v>7500</v>
      </c>
      <c r="AB16" s="79">
        <v>7500</v>
      </c>
      <c r="AC16" s="33"/>
    </row>
    <row r="17" spans="1:29" ht="20.25" x14ac:dyDescent="0.25">
      <c r="A17" s="17"/>
      <c r="B17" s="78" t="s">
        <v>40</v>
      </c>
      <c r="C17" s="18" t="s">
        <v>41</v>
      </c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66">
        <f t="shared" si="1"/>
        <v>12000</v>
      </c>
      <c r="O17" s="67"/>
      <c r="P17" s="69"/>
      <c r="Q17" s="70">
        <v>1000</v>
      </c>
      <c r="R17" s="70">
        <v>1000</v>
      </c>
      <c r="S17" s="70">
        <v>1000</v>
      </c>
      <c r="T17" s="70">
        <v>1000</v>
      </c>
      <c r="U17" s="70">
        <v>1000</v>
      </c>
      <c r="V17" s="70">
        <v>1000</v>
      </c>
      <c r="W17" s="70">
        <v>1000</v>
      </c>
      <c r="X17" s="70">
        <v>1000</v>
      </c>
      <c r="Y17" s="70">
        <v>1000</v>
      </c>
      <c r="Z17" s="70">
        <v>1000</v>
      </c>
      <c r="AA17" s="70">
        <v>1000</v>
      </c>
      <c r="AB17" s="70">
        <v>1000</v>
      </c>
      <c r="AC17" s="72"/>
    </row>
    <row r="18" spans="1:29" ht="20.25" x14ac:dyDescent="0.25">
      <c r="A18" s="17"/>
      <c r="B18" s="78" t="s">
        <v>42</v>
      </c>
      <c r="C18" s="18" t="s">
        <v>43</v>
      </c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66">
        <v>1465000</v>
      </c>
      <c r="O18" s="67"/>
      <c r="P18" s="69"/>
      <c r="Q18" s="70">
        <f>N18/12</f>
        <v>122083.33333333333</v>
      </c>
      <c r="R18" s="70">
        <f>Q18</f>
        <v>122083.33333333333</v>
      </c>
      <c r="S18" s="70">
        <f t="shared" ref="S18:AB19" si="2">R18</f>
        <v>122083.33333333333</v>
      </c>
      <c r="T18" s="70">
        <f t="shared" si="2"/>
        <v>122083.33333333333</v>
      </c>
      <c r="U18" s="70">
        <f t="shared" si="2"/>
        <v>122083.33333333333</v>
      </c>
      <c r="V18" s="70">
        <f t="shared" si="2"/>
        <v>122083.33333333333</v>
      </c>
      <c r="W18" s="70">
        <f t="shared" si="2"/>
        <v>122083.33333333333</v>
      </c>
      <c r="X18" s="70">
        <f t="shared" si="2"/>
        <v>122083.33333333333</v>
      </c>
      <c r="Y18" s="70">
        <f t="shared" si="2"/>
        <v>122083.33333333333</v>
      </c>
      <c r="Z18" s="70">
        <f t="shared" si="2"/>
        <v>122083.33333333333</v>
      </c>
      <c r="AA18" s="70">
        <f t="shared" si="2"/>
        <v>122083.33333333333</v>
      </c>
      <c r="AB18" s="70">
        <f t="shared" si="2"/>
        <v>122083.33333333333</v>
      </c>
      <c r="AC18" s="33"/>
    </row>
    <row r="19" spans="1:29" ht="20.25" x14ac:dyDescent="0.25">
      <c r="A19" s="17"/>
      <c r="B19" s="78" t="s">
        <v>40</v>
      </c>
      <c r="C19" s="18" t="s">
        <v>44</v>
      </c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66">
        <v>1565000</v>
      </c>
      <c r="O19" s="67"/>
      <c r="P19" s="80"/>
      <c r="Q19" s="70">
        <f>N19/12</f>
        <v>130416.66666666667</v>
      </c>
      <c r="R19" s="70">
        <f>Q19</f>
        <v>130416.66666666667</v>
      </c>
      <c r="S19" s="70">
        <f t="shared" si="2"/>
        <v>130416.66666666667</v>
      </c>
      <c r="T19" s="70">
        <f t="shared" si="2"/>
        <v>130416.66666666667</v>
      </c>
      <c r="U19" s="70">
        <f t="shared" si="2"/>
        <v>130416.66666666667</v>
      </c>
      <c r="V19" s="70">
        <f t="shared" si="2"/>
        <v>130416.66666666667</v>
      </c>
      <c r="W19" s="70">
        <f t="shared" si="2"/>
        <v>130416.66666666667</v>
      </c>
      <c r="X19" s="70">
        <f t="shared" si="2"/>
        <v>130416.66666666667</v>
      </c>
      <c r="Y19" s="70">
        <f t="shared" si="2"/>
        <v>130416.66666666667</v>
      </c>
      <c r="Z19" s="70">
        <f t="shared" si="2"/>
        <v>130416.66666666667</v>
      </c>
      <c r="AA19" s="70">
        <f t="shared" si="2"/>
        <v>130416.66666666667</v>
      </c>
      <c r="AB19" s="70">
        <f t="shared" si="2"/>
        <v>130416.66666666667</v>
      </c>
      <c r="AC19" s="33"/>
    </row>
    <row r="20" spans="1:29" ht="20.25" x14ac:dyDescent="0.25">
      <c r="A20" s="17"/>
      <c r="B20" s="78" t="s">
        <v>45</v>
      </c>
      <c r="C20" s="18" t="s">
        <v>46</v>
      </c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66">
        <f t="shared" si="1"/>
        <v>84000</v>
      </c>
      <c r="O20" s="67"/>
      <c r="P20" s="80"/>
      <c r="Q20" s="81">
        <v>7000</v>
      </c>
      <c r="R20" s="81">
        <v>7000</v>
      </c>
      <c r="S20" s="81">
        <v>7000</v>
      </c>
      <c r="T20" s="81">
        <v>7000</v>
      </c>
      <c r="U20" s="81">
        <v>7000</v>
      </c>
      <c r="V20" s="81">
        <v>7000</v>
      </c>
      <c r="W20" s="81">
        <v>7000</v>
      </c>
      <c r="X20" s="81">
        <v>7000</v>
      </c>
      <c r="Y20" s="81">
        <v>7000</v>
      </c>
      <c r="Z20" s="81">
        <v>7000</v>
      </c>
      <c r="AA20" s="81">
        <v>7000</v>
      </c>
      <c r="AB20" s="81">
        <v>7000</v>
      </c>
      <c r="AC20" s="33"/>
    </row>
    <row r="21" spans="1:29" ht="20.25" x14ac:dyDescent="0.25">
      <c r="A21" s="17"/>
      <c r="B21" s="78" t="s">
        <v>47</v>
      </c>
      <c r="C21" s="18" t="s">
        <v>48</v>
      </c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66">
        <f t="shared" si="1"/>
        <v>600000</v>
      </c>
      <c r="O21" s="67"/>
      <c r="P21" s="80"/>
      <c r="Q21" s="81">
        <v>50000</v>
      </c>
      <c r="R21" s="81">
        <v>50000</v>
      </c>
      <c r="S21" s="81">
        <v>50000</v>
      </c>
      <c r="T21" s="81">
        <v>50000</v>
      </c>
      <c r="U21" s="81">
        <v>50000</v>
      </c>
      <c r="V21" s="81">
        <v>50000</v>
      </c>
      <c r="W21" s="81">
        <v>50000</v>
      </c>
      <c r="X21" s="81">
        <v>50000</v>
      </c>
      <c r="Y21" s="81">
        <v>50000</v>
      </c>
      <c r="Z21" s="81">
        <v>50000</v>
      </c>
      <c r="AA21" s="81">
        <v>50000</v>
      </c>
      <c r="AB21" s="81">
        <v>50000</v>
      </c>
      <c r="AC21" s="33"/>
    </row>
    <row r="22" spans="1:29" ht="20.25" x14ac:dyDescent="0.25">
      <c r="A22" s="17"/>
      <c r="B22" s="83" t="s">
        <v>49</v>
      </c>
      <c r="C22" s="18" t="s">
        <v>50</v>
      </c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66">
        <f t="shared" si="1"/>
        <v>240000</v>
      </c>
      <c r="O22" s="67"/>
      <c r="P22" s="80"/>
      <c r="Q22" s="84">
        <v>20000</v>
      </c>
      <c r="R22" s="84">
        <v>20000</v>
      </c>
      <c r="S22" s="84">
        <v>20000</v>
      </c>
      <c r="T22" s="84">
        <v>20000</v>
      </c>
      <c r="U22" s="84">
        <v>20000</v>
      </c>
      <c r="V22" s="84">
        <v>20000</v>
      </c>
      <c r="W22" s="84">
        <v>20000</v>
      </c>
      <c r="X22" s="84">
        <v>20000</v>
      </c>
      <c r="Y22" s="84">
        <v>20000</v>
      </c>
      <c r="Z22" s="84">
        <v>20000</v>
      </c>
      <c r="AA22" s="84">
        <v>20000</v>
      </c>
      <c r="AB22" s="84">
        <v>20000</v>
      </c>
      <c r="AC22" s="33"/>
    </row>
    <row r="23" spans="1:29" ht="20.25" x14ac:dyDescent="0.25">
      <c r="A23" s="17"/>
      <c r="B23" s="83" t="s">
        <v>51</v>
      </c>
      <c r="C23" s="18" t="s">
        <v>52</v>
      </c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66">
        <f t="shared" si="1"/>
        <v>150000</v>
      </c>
      <c r="O23" s="67"/>
      <c r="P23" s="80"/>
      <c r="Q23" s="81">
        <v>12500</v>
      </c>
      <c r="R23" s="81">
        <v>12500</v>
      </c>
      <c r="S23" s="81">
        <v>12500</v>
      </c>
      <c r="T23" s="81">
        <v>12500</v>
      </c>
      <c r="U23" s="81">
        <v>12500</v>
      </c>
      <c r="V23" s="81">
        <v>12500</v>
      </c>
      <c r="W23" s="81">
        <v>12500</v>
      </c>
      <c r="X23" s="81">
        <v>12500</v>
      </c>
      <c r="Y23" s="81">
        <v>12500</v>
      </c>
      <c r="Z23" s="81">
        <v>12500</v>
      </c>
      <c r="AA23" s="81">
        <v>12500</v>
      </c>
      <c r="AB23" s="81">
        <v>12500</v>
      </c>
      <c r="AC23" s="33"/>
    </row>
    <row r="24" spans="1:29" ht="20.25" x14ac:dyDescent="0.25">
      <c r="A24" s="17"/>
      <c r="B24" s="18" t="s">
        <v>53</v>
      </c>
      <c r="C24" s="18" t="s">
        <v>54</v>
      </c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66">
        <f t="shared" si="1"/>
        <v>180000</v>
      </c>
      <c r="O24" s="67"/>
      <c r="P24" s="80"/>
      <c r="Q24" s="85">
        <v>15000</v>
      </c>
      <c r="R24" s="85">
        <v>15000</v>
      </c>
      <c r="S24" s="85">
        <v>15000</v>
      </c>
      <c r="T24" s="85">
        <v>15000</v>
      </c>
      <c r="U24" s="85">
        <v>15000</v>
      </c>
      <c r="V24" s="85">
        <v>15000</v>
      </c>
      <c r="W24" s="85">
        <v>15000</v>
      </c>
      <c r="X24" s="85">
        <v>15000</v>
      </c>
      <c r="Y24" s="85">
        <v>15000</v>
      </c>
      <c r="Z24" s="85">
        <v>15000</v>
      </c>
      <c r="AA24" s="85">
        <v>15000</v>
      </c>
      <c r="AB24" s="85">
        <v>15000</v>
      </c>
      <c r="AC24" s="33"/>
    </row>
    <row r="25" spans="1:29" ht="20.25" x14ac:dyDescent="0.25">
      <c r="A25" s="17"/>
      <c r="B25" s="86" t="s">
        <v>55</v>
      </c>
      <c r="C25" s="18" t="s">
        <v>56</v>
      </c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66">
        <f t="shared" si="1"/>
        <v>120000</v>
      </c>
      <c r="O25" s="67"/>
      <c r="P25" s="80"/>
      <c r="Q25" s="87">
        <v>10000</v>
      </c>
      <c r="R25" s="87">
        <v>10000</v>
      </c>
      <c r="S25" s="87">
        <v>10000</v>
      </c>
      <c r="T25" s="87">
        <v>10000</v>
      </c>
      <c r="U25" s="87">
        <v>10000</v>
      </c>
      <c r="V25" s="87">
        <v>10000</v>
      </c>
      <c r="W25" s="87">
        <v>10000</v>
      </c>
      <c r="X25" s="87">
        <v>10000</v>
      </c>
      <c r="Y25" s="87">
        <v>10000</v>
      </c>
      <c r="Z25" s="87">
        <v>10000</v>
      </c>
      <c r="AA25" s="87">
        <v>10000</v>
      </c>
      <c r="AB25" s="87">
        <v>10000</v>
      </c>
      <c r="AC25" s="33"/>
    </row>
    <row r="26" spans="1:29" ht="21" thickBot="1" x14ac:dyDescent="0.3">
      <c r="A26" s="88" t="s">
        <v>57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/>
      <c r="N26" s="91">
        <f>SUM(N14:O25)</f>
        <v>5001000</v>
      </c>
      <c r="O26" s="92"/>
      <c r="P26" s="93"/>
      <c r="Q26" s="94">
        <f>SUM(Q14:Q25)</f>
        <v>375500</v>
      </c>
      <c r="R26" s="94">
        <f t="shared" ref="R26:AB26" si="3">SUM(R14:R25)</f>
        <v>375500</v>
      </c>
      <c r="S26" s="94">
        <f t="shared" si="3"/>
        <v>375500</v>
      </c>
      <c r="T26" s="94">
        <f t="shared" si="3"/>
        <v>375500</v>
      </c>
      <c r="U26" s="94">
        <f t="shared" si="3"/>
        <v>375500</v>
      </c>
      <c r="V26" s="94">
        <f t="shared" si="3"/>
        <v>435500</v>
      </c>
      <c r="W26" s="94">
        <f t="shared" si="3"/>
        <v>435500</v>
      </c>
      <c r="X26" s="94">
        <f t="shared" si="3"/>
        <v>450500</v>
      </c>
      <c r="Y26" s="94">
        <f t="shared" si="3"/>
        <v>455500</v>
      </c>
      <c r="Z26" s="94">
        <f t="shared" si="3"/>
        <v>455500</v>
      </c>
      <c r="AA26" s="94">
        <f t="shared" si="3"/>
        <v>455500</v>
      </c>
      <c r="AB26" s="94">
        <f t="shared" si="3"/>
        <v>375500</v>
      </c>
      <c r="AC26" s="95"/>
    </row>
    <row r="27" spans="1:29" ht="21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6"/>
    </row>
    <row r="28" spans="1:29" ht="20.25" x14ac:dyDescent="0.25">
      <c r="A28" s="55" t="s">
        <v>58</v>
      </c>
      <c r="B28" s="56" t="s">
        <v>59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96"/>
      <c r="N28" s="56"/>
      <c r="O28" s="97"/>
      <c r="P28" s="99"/>
      <c r="Q28" s="100"/>
      <c r="R28" s="99"/>
      <c r="S28" s="99"/>
      <c r="T28" s="99"/>
      <c r="U28" s="99"/>
      <c r="V28" s="99"/>
      <c r="W28" s="99"/>
      <c r="X28" s="98"/>
      <c r="Y28" s="100"/>
      <c r="Z28" s="99"/>
      <c r="AA28" s="99"/>
      <c r="AB28" s="98"/>
      <c r="AC28" s="101"/>
    </row>
    <row r="29" spans="1:29" ht="20.25" x14ac:dyDescent="0.25">
      <c r="A29" s="17"/>
      <c r="B29" s="18" t="s">
        <v>60</v>
      </c>
      <c r="C29" s="18" t="s">
        <v>61</v>
      </c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66">
        <f t="shared" ref="N29:N34" si="4">SUM(Q29:AB29)</f>
        <v>480000</v>
      </c>
      <c r="O29" s="67"/>
      <c r="P29" s="102"/>
      <c r="Q29" s="103">
        <v>40000</v>
      </c>
      <c r="R29" s="103">
        <v>40000</v>
      </c>
      <c r="S29" s="103">
        <v>40000</v>
      </c>
      <c r="T29" s="103">
        <v>40000</v>
      </c>
      <c r="U29" s="103">
        <v>40000</v>
      </c>
      <c r="V29" s="103">
        <v>40000</v>
      </c>
      <c r="W29" s="103">
        <v>40000</v>
      </c>
      <c r="X29" s="103">
        <v>40000</v>
      </c>
      <c r="Y29" s="103">
        <v>40000</v>
      </c>
      <c r="Z29" s="103">
        <v>40000</v>
      </c>
      <c r="AA29" s="103">
        <v>40000</v>
      </c>
      <c r="AB29" s="103">
        <v>40000</v>
      </c>
      <c r="AC29" s="104" t="s">
        <v>62</v>
      </c>
    </row>
    <row r="30" spans="1:29" ht="20.25" x14ac:dyDescent="0.25">
      <c r="A30" s="17"/>
      <c r="B30" s="18" t="s">
        <v>63</v>
      </c>
      <c r="C30" s="18" t="s">
        <v>64</v>
      </c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66">
        <f t="shared" si="4"/>
        <v>480000</v>
      </c>
      <c r="O30" s="67"/>
      <c r="P30" s="102"/>
      <c r="Q30" s="103">
        <v>40000</v>
      </c>
      <c r="R30" s="103">
        <v>40000</v>
      </c>
      <c r="S30" s="103">
        <v>40000</v>
      </c>
      <c r="T30" s="103">
        <v>40000</v>
      </c>
      <c r="U30" s="103">
        <v>40000</v>
      </c>
      <c r="V30" s="103">
        <v>40000</v>
      </c>
      <c r="W30" s="103">
        <v>40000</v>
      </c>
      <c r="X30" s="103">
        <v>40000</v>
      </c>
      <c r="Y30" s="103">
        <v>40000</v>
      </c>
      <c r="Z30" s="103">
        <v>40000</v>
      </c>
      <c r="AA30" s="103">
        <v>40000</v>
      </c>
      <c r="AB30" s="103">
        <v>40000</v>
      </c>
      <c r="AC30" s="104" t="s">
        <v>62</v>
      </c>
    </row>
    <row r="31" spans="1:29" ht="20.25" x14ac:dyDescent="0.25">
      <c r="A31" s="17"/>
      <c r="B31" s="18" t="s">
        <v>63</v>
      </c>
      <c r="C31" s="18" t="s">
        <v>65</v>
      </c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66">
        <f t="shared" si="4"/>
        <v>300000</v>
      </c>
      <c r="O31" s="67"/>
      <c r="P31" s="102"/>
      <c r="Q31" s="103">
        <v>25000</v>
      </c>
      <c r="R31" s="105">
        <v>25000</v>
      </c>
      <c r="S31" s="105">
        <v>25000</v>
      </c>
      <c r="T31" s="105">
        <v>25000</v>
      </c>
      <c r="U31" s="105">
        <v>25000</v>
      </c>
      <c r="V31" s="105">
        <v>25000</v>
      </c>
      <c r="W31" s="105">
        <v>25000</v>
      </c>
      <c r="X31" s="105">
        <v>25000</v>
      </c>
      <c r="Y31" s="105">
        <v>25000</v>
      </c>
      <c r="Z31" s="105">
        <v>25000</v>
      </c>
      <c r="AA31" s="105">
        <v>25000</v>
      </c>
      <c r="AB31" s="106">
        <v>25000</v>
      </c>
      <c r="AC31" s="104" t="s">
        <v>62</v>
      </c>
    </row>
    <row r="32" spans="1:29" ht="20.25" x14ac:dyDescent="0.25">
      <c r="A32" s="17"/>
      <c r="B32" s="18" t="s">
        <v>66</v>
      </c>
      <c r="C32" s="18" t="s">
        <v>67</v>
      </c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66">
        <f t="shared" si="4"/>
        <v>240000</v>
      </c>
      <c r="O32" s="67"/>
      <c r="P32" s="102"/>
      <c r="Q32" s="103">
        <v>20000</v>
      </c>
      <c r="R32" s="103">
        <v>20000</v>
      </c>
      <c r="S32" s="103">
        <v>20000</v>
      </c>
      <c r="T32" s="103">
        <v>20000</v>
      </c>
      <c r="U32" s="103">
        <v>20000</v>
      </c>
      <c r="V32" s="103">
        <v>20000</v>
      </c>
      <c r="W32" s="103">
        <v>20000</v>
      </c>
      <c r="X32" s="103">
        <v>20000</v>
      </c>
      <c r="Y32" s="103">
        <v>20000</v>
      </c>
      <c r="Z32" s="103">
        <v>20000</v>
      </c>
      <c r="AA32" s="103">
        <v>20000</v>
      </c>
      <c r="AB32" s="103">
        <v>20000</v>
      </c>
      <c r="AC32" s="104" t="s">
        <v>68</v>
      </c>
    </row>
    <row r="33" spans="1:29" ht="20.25" x14ac:dyDescent="0.25">
      <c r="A33" s="17"/>
      <c r="B33" s="18" t="s">
        <v>69</v>
      </c>
      <c r="C33" s="18" t="s">
        <v>70</v>
      </c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66">
        <f t="shared" si="4"/>
        <v>420000</v>
      </c>
      <c r="O33" s="67"/>
      <c r="P33" s="102"/>
      <c r="Q33" s="103">
        <v>35000</v>
      </c>
      <c r="R33" s="103">
        <v>35000</v>
      </c>
      <c r="S33" s="103">
        <v>35000</v>
      </c>
      <c r="T33" s="103">
        <v>35000</v>
      </c>
      <c r="U33" s="103">
        <v>35000</v>
      </c>
      <c r="V33" s="103">
        <v>35000</v>
      </c>
      <c r="W33" s="103">
        <v>35000</v>
      </c>
      <c r="X33" s="103">
        <v>35000</v>
      </c>
      <c r="Y33" s="103">
        <v>35000</v>
      </c>
      <c r="Z33" s="103">
        <v>35000</v>
      </c>
      <c r="AA33" s="103">
        <v>35000</v>
      </c>
      <c r="AB33" s="103">
        <v>35000</v>
      </c>
      <c r="AC33" s="107" t="s">
        <v>62</v>
      </c>
    </row>
    <row r="34" spans="1:29" ht="20.25" x14ac:dyDescent="0.25">
      <c r="A34" s="17"/>
      <c r="B34" s="18" t="s">
        <v>71</v>
      </c>
      <c r="C34" s="18" t="s">
        <v>72</v>
      </c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66">
        <f t="shared" si="4"/>
        <v>120000</v>
      </c>
      <c r="O34" s="67"/>
      <c r="P34" s="102"/>
      <c r="Q34" s="103">
        <v>10000</v>
      </c>
      <c r="R34" s="103">
        <v>10000</v>
      </c>
      <c r="S34" s="103">
        <v>10000</v>
      </c>
      <c r="T34" s="103">
        <v>10000</v>
      </c>
      <c r="U34" s="103">
        <v>10000</v>
      </c>
      <c r="V34" s="103">
        <v>10000</v>
      </c>
      <c r="W34" s="103">
        <v>10000</v>
      </c>
      <c r="X34" s="103">
        <v>10000</v>
      </c>
      <c r="Y34" s="103">
        <v>10000</v>
      </c>
      <c r="Z34" s="103">
        <v>10000</v>
      </c>
      <c r="AA34" s="103">
        <v>10000</v>
      </c>
      <c r="AB34" s="103">
        <v>10000</v>
      </c>
      <c r="AC34" s="107" t="s">
        <v>62</v>
      </c>
    </row>
    <row r="35" spans="1:29" ht="21" thickBot="1" x14ac:dyDescent="0.3">
      <c r="A35" s="88" t="s">
        <v>73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90"/>
      <c r="N35" s="108">
        <f>SUM(N29:O34)</f>
        <v>2040000</v>
      </c>
      <c r="O35" s="109"/>
      <c r="P35" s="110"/>
      <c r="Q35" s="111">
        <f t="shared" ref="Q35:AB35" si="5">SUM(Q29:Q34)</f>
        <v>170000</v>
      </c>
      <c r="R35" s="112">
        <f t="shared" si="5"/>
        <v>170000</v>
      </c>
      <c r="S35" s="112">
        <f t="shared" si="5"/>
        <v>170000</v>
      </c>
      <c r="T35" s="112">
        <f t="shared" si="5"/>
        <v>170000</v>
      </c>
      <c r="U35" s="112">
        <f t="shared" si="5"/>
        <v>170000</v>
      </c>
      <c r="V35" s="112">
        <f t="shared" si="5"/>
        <v>170000</v>
      </c>
      <c r="W35" s="112">
        <f t="shared" si="5"/>
        <v>170000</v>
      </c>
      <c r="X35" s="113">
        <f t="shared" si="5"/>
        <v>170000</v>
      </c>
      <c r="Y35" s="111">
        <f t="shared" si="5"/>
        <v>170000</v>
      </c>
      <c r="Z35" s="112">
        <f t="shared" si="5"/>
        <v>170000</v>
      </c>
      <c r="AA35" s="112">
        <f t="shared" si="5"/>
        <v>170000</v>
      </c>
      <c r="AB35" s="113">
        <f t="shared" si="5"/>
        <v>170000</v>
      </c>
      <c r="AC35" s="95"/>
    </row>
    <row r="36" spans="1:29" ht="21" thickBot="1" x14ac:dyDescent="0.3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ht="20.25" x14ac:dyDescent="0.25">
      <c r="A37" s="55" t="s">
        <v>74</v>
      </c>
      <c r="B37" s="56" t="s">
        <v>75</v>
      </c>
      <c r="C37" s="56"/>
      <c r="D37" s="50"/>
      <c r="E37" s="50"/>
      <c r="F37" s="50"/>
      <c r="G37" s="50"/>
      <c r="H37" s="50"/>
      <c r="I37" s="50"/>
      <c r="J37" s="50"/>
      <c r="K37" s="50"/>
      <c r="L37" s="50"/>
      <c r="M37" s="57"/>
      <c r="N37" s="50"/>
      <c r="O37" s="114"/>
      <c r="P37" s="116"/>
      <c r="Q37" s="117"/>
      <c r="R37" s="116"/>
      <c r="S37" s="116"/>
      <c r="T37" s="116"/>
      <c r="U37" s="116"/>
      <c r="V37" s="116"/>
      <c r="W37" s="116"/>
      <c r="X37" s="115"/>
      <c r="Y37" s="117"/>
      <c r="Z37" s="116"/>
      <c r="AA37" s="116"/>
      <c r="AB37" s="115"/>
      <c r="AC37" s="118"/>
    </row>
    <row r="38" spans="1:29" ht="20.25" x14ac:dyDescent="0.25">
      <c r="A38" s="17"/>
      <c r="B38" s="18" t="s">
        <v>76</v>
      </c>
      <c r="C38" s="119" t="s">
        <v>77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20"/>
      <c r="N38" s="121">
        <f>N35*0.3</f>
        <v>612000</v>
      </c>
      <c r="O38" s="122"/>
      <c r="P38" s="102"/>
      <c r="Q38" s="103">
        <f>Q35*0.3</f>
        <v>51000</v>
      </c>
      <c r="R38" s="105">
        <f t="shared" ref="R38:AB38" si="6">R35*0.3</f>
        <v>51000</v>
      </c>
      <c r="S38" s="105">
        <f t="shared" si="6"/>
        <v>51000</v>
      </c>
      <c r="T38" s="105">
        <f t="shared" si="6"/>
        <v>51000</v>
      </c>
      <c r="U38" s="105">
        <f t="shared" si="6"/>
        <v>51000</v>
      </c>
      <c r="V38" s="105">
        <f t="shared" si="6"/>
        <v>51000</v>
      </c>
      <c r="W38" s="105">
        <f t="shared" si="6"/>
        <v>51000</v>
      </c>
      <c r="X38" s="105">
        <f t="shared" si="6"/>
        <v>51000</v>
      </c>
      <c r="Y38" s="105">
        <f t="shared" si="6"/>
        <v>51000</v>
      </c>
      <c r="Z38" s="105">
        <f t="shared" si="6"/>
        <v>51000</v>
      </c>
      <c r="AA38" s="105">
        <f t="shared" si="6"/>
        <v>51000</v>
      </c>
      <c r="AB38" s="106">
        <f t="shared" si="6"/>
        <v>51000</v>
      </c>
      <c r="AC38" s="33"/>
    </row>
    <row r="39" spans="1:29" ht="20.25" x14ac:dyDescent="0.25">
      <c r="A39" s="17"/>
      <c r="B39" s="18" t="s">
        <v>78</v>
      </c>
      <c r="C39" s="18" t="s">
        <v>79</v>
      </c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66">
        <v>100000</v>
      </c>
      <c r="O39" s="67"/>
      <c r="P39" s="102"/>
      <c r="Q39" s="123">
        <v>8333</v>
      </c>
      <c r="R39" s="123">
        <v>8333</v>
      </c>
      <c r="S39" s="123">
        <v>8333</v>
      </c>
      <c r="T39" s="123">
        <v>8333</v>
      </c>
      <c r="U39" s="123">
        <v>8333</v>
      </c>
      <c r="V39" s="123">
        <v>8333</v>
      </c>
      <c r="W39" s="123">
        <v>8333</v>
      </c>
      <c r="X39" s="123">
        <v>8333</v>
      </c>
      <c r="Y39" s="123">
        <v>8333</v>
      </c>
      <c r="Z39" s="123">
        <v>8333</v>
      </c>
      <c r="AA39" s="123">
        <v>8333</v>
      </c>
      <c r="AB39" s="123">
        <v>8337</v>
      </c>
      <c r="AC39" s="33"/>
    </row>
    <row r="40" spans="1:29" ht="20.25" x14ac:dyDescent="0.25">
      <c r="A40" s="17"/>
      <c r="B40" s="18" t="s">
        <v>80</v>
      </c>
      <c r="C40" s="18" t="s">
        <v>81</v>
      </c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66">
        <v>72000</v>
      </c>
      <c r="O40" s="67"/>
      <c r="P40" s="102"/>
      <c r="Q40" s="103">
        <v>6000</v>
      </c>
      <c r="R40" s="103">
        <v>6000</v>
      </c>
      <c r="S40" s="103">
        <v>6000</v>
      </c>
      <c r="T40" s="103">
        <v>6000</v>
      </c>
      <c r="U40" s="103">
        <v>6000</v>
      </c>
      <c r="V40" s="103">
        <v>6000</v>
      </c>
      <c r="W40" s="103">
        <v>6000</v>
      </c>
      <c r="X40" s="103">
        <v>6000</v>
      </c>
      <c r="Y40" s="103">
        <v>6000</v>
      </c>
      <c r="Z40" s="103">
        <v>6000</v>
      </c>
      <c r="AA40" s="103">
        <v>6000</v>
      </c>
      <c r="AB40" s="103">
        <v>6000</v>
      </c>
      <c r="AC40" s="33"/>
    </row>
    <row r="41" spans="1:29" ht="20.25" x14ac:dyDescent="0.25">
      <c r="A41" s="17"/>
      <c r="B41" s="18" t="s">
        <v>82</v>
      </c>
      <c r="C41" s="119" t="s">
        <v>83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20"/>
      <c r="N41" s="121">
        <f>SUM(Q41:AB41)</f>
        <v>12000</v>
      </c>
      <c r="O41" s="122"/>
      <c r="P41" s="102"/>
      <c r="Q41" s="103">
        <v>0</v>
      </c>
      <c r="R41" s="105">
        <v>0</v>
      </c>
      <c r="S41" s="105">
        <v>3000</v>
      </c>
      <c r="T41" s="105">
        <v>0</v>
      </c>
      <c r="U41" s="105">
        <v>0</v>
      </c>
      <c r="V41" s="105">
        <v>3000</v>
      </c>
      <c r="W41" s="105">
        <v>0</v>
      </c>
      <c r="X41" s="106">
        <v>0</v>
      </c>
      <c r="Y41" s="103">
        <v>3000</v>
      </c>
      <c r="Z41" s="105">
        <v>0</v>
      </c>
      <c r="AA41" s="105">
        <v>0</v>
      </c>
      <c r="AB41" s="106">
        <v>3000</v>
      </c>
      <c r="AC41" s="33"/>
    </row>
    <row r="42" spans="1:29" ht="20.25" x14ac:dyDescent="0.25">
      <c r="A42" s="17"/>
      <c r="B42" s="18" t="s">
        <v>84</v>
      </c>
      <c r="C42" s="119" t="s">
        <v>85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20"/>
      <c r="N42" s="66">
        <f>SUM(Q42:AB42)</f>
        <v>960000</v>
      </c>
      <c r="O42" s="67"/>
      <c r="P42" s="102"/>
      <c r="Q42" s="103">
        <v>80000</v>
      </c>
      <c r="R42" s="103">
        <v>80000</v>
      </c>
      <c r="S42" s="103">
        <v>80000</v>
      </c>
      <c r="T42" s="103">
        <v>80000</v>
      </c>
      <c r="U42" s="103">
        <v>80000</v>
      </c>
      <c r="V42" s="103">
        <v>80000</v>
      </c>
      <c r="W42" s="103">
        <v>80000</v>
      </c>
      <c r="X42" s="103">
        <v>80000</v>
      </c>
      <c r="Y42" s="103">
        <v>80000</v>
      </c>
      <c r="Z42" s="103">
        <v>80000</v>
      </c>
      <c r="AA42" s="103">
        <v>80000</v>
      </c>
      <c r="AB42" s="103">
        <v>80000</v>
      </c>
      <c r="AC42" s="33"/>
    </row>
    <row r="43" spans="1:29" ht="20.25" x14ac:dyDescent="0.25">
      <c r="A43" s="17"/>
      <c r="B43" s="18" t="s">
        <v>86</v>
      </c>
      <c r="C43" s="119" t="s">
        <v>87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20"/>
      <c r="N43" s="66">
        <f>SUM(Q43:AB43)</f>
        <v>429120</v>
      </c>
      <c r="O43" s="67"/>
      <c r="P43" s="102"/>
      <c r="Q43" s="103">
        <f>298*120</f>
        <v>35760</v>
      </c>
      <c r="R43" s="105">
        <f t="shared" ref="R43:AB43" si="7">298*120</f>
        <v>35760</v>
      </c>
      <c r="S43" s="105">
        <f t="shared" si="7"/>
        <v>35760</v>
      </c>
      <c r="T43" s="105">
        <f t="shared" si="7"/>
        <v>35760</v>
      </c>
      <c r="U43" s="105">
        <f t="shared" si="7"/>
        <v>35760</v>
      </c>
      <c r="V43" s="105">
        <f t="shared" si="7"/>
        <v>35760</v>
      </c>
      <c r="W43" s="105">
        <f t="shared" si="7"/>
        <v>35760</v>
      </c>
      <c r="X43" s="105">
        <f t="shared" si="7"/>
        <v>35760</v>
      </c>
      <c r="Y43" s="105">
        <f t="shared" si="7"/>
        <v>35760</v>
      </c>
      <c r="Z43" s="105">
        <f t="shared" si="7"/>
        <v>35760</v>
      </c>
      <c r="AA43" s="105">
        <f t="shared" si="7"/>
        <v>35760</v>
      </c>
      <c r="AB43" s="106">
        <f t="shared" si="7"/>
        <v>35760</v>
      </c>
      <c r="AC43" s="33"/>
    </row>
    <row r="44" spans="1:29" ht="20.25" x14ac:dyDescent="0.25">
      <c r="A44" s="17"/>
      <c r="B44" s="18" t="s">
        <v>88</v>
      </c>
      <c r="C44" s="119" t="s">
        <v>89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66">
        <v>12000</v>
      </c>
      <c r="O44" s="67"/>
      <c r="P44" s="102"/>
      <c r="Q44" s="103">
        <v>1000</v>
      </c>
      <c r="R44" s="103">
        <v>1000</v>
      </c>
      <c r="S44" s="103">
        <v>1000</v>
      </c>
      <c r="T44" s="103">
        <v>1000</v>
      </c>
      <c r="U44" s="103">
        <v>1000</v>
      </c>
      <c r="V44" s="103">
        <v>1000</v>
      </c>
      <c r="W44" s="103">
        <v>1000</v>
      </c>
      <c r="X44" s="103">
        <v>1000</v>
      </c>
      <c r="Y44" s="103">
        <v>1000</v>
      </c>
      <c r="Z44" s="103">
        <v>1000</v>
      </c>
      <c r="AA44" s="103">
        <v>1000</v>
      </c>
      <c r="AB44" s="103">
        <v>1000</v>
      </c>
      <c r="AC44" s="33"/>
    </row>
    <row r="45" spans="1:29" ht="20.25" x14ac:dyDescent="0.25">
      <c r="A45" s="124" t="s">
        <v>90</v>
      </c>
      <c r="B45" s="125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7"/>
      <c r="N45" s="128">
        <f>SUM(N38:O44)</f>
        <v>2197120</v>
      </c>
      <c r="O45" s="129"/>
      <c r="P45" s="102"/>
      <c r="Q45" s="130">
        <f t="shared" ref="Q45:AB45" si="8">SUM(Q38:Q44)</f>
        <v>182093</v>
      </c>
      <c r="R45" s="131">
        <f t="shared" si="8"/>
        <v>182093</v>
      </c>
      <c r="S45" s="131">
        <f t="shared" si="8"/>
        <v>185093</v>
      </c>
      <c r="T45" s="131">
        <f t="shared" si="8"/>
        <v>182093</v>
      </c>
      <c r="U45" s="131">
        <f t="shared" si="8"/>
        <v>182093</v>
      </c>
      <c r="V45" s="131">
        <f t="shared" si="8"/>
        <v>185093</v>
      </c>
      <c r="W45" s="131">
        <f t="shared" si="8"/>
        <v>182093</v>
      </c>
      <c r="X45" s="132">
        <f t="shared" si="8"/>
        <v>182093</v>
      </c>
      <c r="Y45" s="130">
        <f t="shared" si="8"/>
        <v>185093</v>
      </c>
      <c r="Z45" s="131">
        <f t="shared" si="8"/>
        <v>182093</v>
      </c>
      <c r="AA45" s="131">
        <f t="shared" si="8"/>
        <v>182093</v>
      </c>
      <c r="AB45" s="132">
        <f t="shared" si="8"/>
        <v>185097</v>
      </c>
      <c r="AC45" s="133"/>
    </row>
    <row r="46" spans="1:29" ht="20.25" x14ac:dyDescent="0.25">
      <c r="A46" s="13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6"/>
    </row>
    <row r="47" spans="1:29" ht="20.25" x14ac:dyDescent="0.25">
      <c r="A47" s="137" t="s">
        <v>91</v>
      </c>
      <c r="B47" s="138" t="s">
        <v>92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9"/>
    </row>
    <row r="48" spans="1:29" ht="20.25" x14ac:dyDescent="0.25">
      <c r="A48" s="17"/>
      <c r="B48" s="140" t="s">
        <v>93</v>
      </c>
      <c r="C48" s="119" t="s">
        <v>94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20"/>
      <c r="N48" s="66">
        <f>SUM(Q48:AB48)</f>
        <v>600000</v>
      </c>
      <c r="O48" s="67"/>
      <c r="P48" s="102"/>
      <c r="Q48" s="123">
        <v>50000</v>
      </c>
      <c r="R48" s="123">
        <v>50000</v>
      </c>
      <c r="S48" s="123">
        <v>50000</v>
      </c>
      <c r="T48" s="123">
        <v>50000</v>
      </c>
      <c r="U48" s="123">
        <v>50000</v>
      </c>
      <c r="V48" s="123">
        <v>50000</v>
      </c>
      <c r="W48" s="123">
        <v>50000</v>
      </c>
      <c r="X48" s="123">
        <v>50000</v>
      </c>
      <c r="Y48" s="123">
        <v>50000</v>
      </c>
      <c r="Z48" s="123">
        <v>50000</v>
      </c>
      <c r="AA48" s="123">
        <v>50000</v>
      </c>
      <c r="AB48" s="123">
        <v>50000</v>
      </c>
      <c r="AC48" s="33"/>
    </row>
    <row r="49" spans="1:29" ht="20.25" x14ac:dyDescent="0.25">
      <c r="A49" s="124" t="s">
        <v>95</v>
      </c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7"/>
      <c r="N49" s="128">
        <f>SUM(N48:O48)</f>
        <v>600000</v>
      </c>
      <c r="O49" s="129"/>
      <c r="P49" s="102"/>
      <c r="Q49" s="130">
        <f>SUM(Q48)</f>
        <v>50000</v>
      </c>
      <c r="R49" s="130">
        <f t="shared" ref="R49:AB49" si="9">SUM(R48)</f>
        <v>50000</v>
      </c>
      <c r="S49" s="130">
        <f t="shared" si="9"/>
        <v>50000</v>
      </c>
      <c r="T49" s="130">
        <f t="shared" si="9"/>
        <v>50000</v>
      </c>
      <c r="U49" s="130">
        <f t="shared" si="9"/>
        <v>50000</v>
      </c>
      <c r="V49" s="130">
        <f t="shared" si="9"/>
        <v>50000</v>
      </c>
      <c r="W49" s="130">
        <f t="shared" si="9"/>
        <v>50000</v>
      </c>
      <c r="X49" s="130">
        <f t="shared" si="9"/>
        <v>50000</v>
      </c>
      <c r="Y49" s="130">
        <f t="shared" si="9"/>
        <v>50000</v>
      </c>
      <c r="Z49" s="130">
        <f t="shared" si="9"/>
        <v>50000</v>
      </c>
      <c r="AA49" s="130">
        <f t="shared" si="9"/>
        <v>50000</v>
      </c>
      <c r="AB49" s="130">
        <f t="shared" si="9"/>
        <v>50000</v>
      </c>
      <c r="AC49" s="33"/>
    </row>
    <row r="50" spans="1:29" ht="20.25" x14ac:dyDescent="0.25">
      <c r="A50" s="27" t="s">
        <v>96</v>
      </c>
      <c r="B50" s="141" t="s">
        <v>97</v>
      </c>
      <c r="C50" s="142"/>
      <c r="D50" s="50"/>
      <c r="E50" s="50"/>
      <c r="F50" s="50"/>
      <c r="G50" s="50"/>
      <c r="H50" s="50"/>
      <c r="I50" s="50"/>
      <c r="J50" s="50"/>
      <c r="K50" s="50"/>
      <c r="L50" s="50"/>
      <c r="M50" s="57"/>
      <c r="N50" s="50"/>
      <c r="O50" s="114">
        <v>0</v>
      </c>
      <c r="P50" s="116"/>
      <c r="Q50" s="117"/>
      <c r="R50" s="116"/>
      <c r="S50" s="116"/>
      <c r="T50" s="116"/>
      <c r="U50" s="116"/>
      <c r="V50" s="116"/>
      <c r="W50" s="116"/>
      <c r="X50" s="115"/>
      <c r="Y50" s="117" t="s">
        <v>98</v>
      </c>
      <c r="Z50" s="116"/>
      <c r="AA50" s="116"/>
      <c r="AB50" s="115"/>
      <c r="AC50" s="33"/>
    </row>
    <row r="51" spans="1:29" ht="20.25" x14ac:dyDescent="0.25">
      <c r="A51" s="17" t="s">
        <v>99</v>
      </c>
      <c r="B51" s="18" t="s">
        <v>100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  <c r="N51" s="121">
        <v>60000</v>
      </c>
      <c r="O51" s="122"/>
      <c r="P51" s="102"/>
      <c r="Q51" s="103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6">
        <v>0</v>
      </c>
      <c r="Y51" s="103">
        <v>0</v>
      </c>
      <c r="Z51" s="105">
        <v>0</v>
      </c>
      <c r="AA51" s="105">
        <v>0</v>
      </c>
      <c r="AB51" s="106">
        <v>0</v>
      </c>
      <c r="AC51" s="33"/>
    </row>
    <row r="52" spans="1:29" ht="20.25" x14ac:dyDescent="0.25">
      <c r="A52" s="17" t="s">
        <v>101</v>
      </c>
      <c r="B52" s="18" t="s">
        <v>102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  <c r="N52" s="121">
        <v>170000</v>
      </c>
      <c r="O52" s="122"/>
      <c r="P52" s="102"/>
      <c r="Q52" s="103">
        <v>12000</v>
      </c>
      <c r="R52" s="105">
        <v>12000</v>
      </c>
      <c r="S52" s="105">
        <v>12000</v>
      </c>
      <c r="T52" s="105">
        <v>12000</v>
      </c>
      <c r="U52" s="105">
        <v>12000</v>
      </c>
      <c r="V52" s="105">
        <v>12000</v>
      </c>
      <c r="W52" s="105">
        <v>12000</v>
      </c>
      <c r="X52" s="105">
        <v>12000</v>
      </c>
      <c r="Y52" s="105">
        <v>12000</v>
      </c>
      <c r="Z52" s="105">
        <v>12000</v>
      </c>
      <c r="AA52" s="105">
        <v>12000</v>
      </c>
      <c r="AB52" s="106">
        <v>12000</v>
      </c>
      <c r="AC52" s="33"/>
    </row>
    <row r="53" spans="1:29" ht="20.25" x14ac:dyDescent="0.25">
      <c r="A53" s="17" t="s">
        <v>103</v>
      </c>
      <c r="B53" s="119" t="s">
        <v>104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20"/>
      <c r="N53" s="121">
        <v>20000</v>
      </c>
      <c r="O53" s="122"/>
      <c r="P53" s="102"/>
      <c r="Q53" s="103">
        <v>0</v>
      </c>
      <c r="R53" s="105">
        <v>0</v>
      </c>
      <c r="S53" s="105">
        <v>10000</v>
      </c>
      <c r="T53" s="105">
        <v>0</v>
      </c>
      <c r="U53" s="105">
        <v>0</v>
      </c>
      <c r="V53" s="143" t="s">
        <v>105</v>
      </c>
      <c r="W53" s="105">
        <v>0</v>
      </c>
      <c r="X53" s="106">
        <v>0</v>
      </c>
      <c r="Y53" s="103">
        <v>10000</v>
      </c>
      <c r="Z53" s="105">
        <v>0</v>
      </c>
      <c r="AA53" s="105">
        <v>0</v>
      </c>
      <c r="AB53" s="144" t="s">
        <v>105</v>
      </c>
      <c r="AC53" s="33"/>
    </row>
    <row r="54" spans="1:29" ht="20.25" x14ac:dyDescent="0.25">
      <c r="A54" s="145" t="s">
        <v>106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9"/>
      <c r="N54" s="146">
        <f>SUM(N51:O53)</f>
        <v>250000</v>
      </c>
      <c r="O54" s="147"/>
      <c r="P54" s="102"/>
      <c r="Q54" s="103">
        <f t="shared" ref="Q54:AB54" si="10">SUM(Q51:Q53)</f>
        <v>12000</v>
      </c>
      <c r="R54" s="105">
        <f t="shared" si="10"/>
        <v>12000</v>
      </c>
      <c r="S54" s="105">
        <f t="shared" si="10"/>
        <v>22000</v>
      </c>
      <c r="T54" s="105">
        <f t="shared" si="10"/>
        <v>12000</v>
      </c>
      <c r="U54" s="105">
        <f t="shared" si="10"/>
        <v>12000</v>
      </c>
      <c r="V54" s="105">
        <f t="shared" si="10"/>
        <v>12000</v>
      </c>
      <c r="W54" s="105">
        <f t="shared" si="10"/>
        <v>12000</v>
      </c>
      <c r="X54" s="106">
        <f t="shared" si="10"/>
        <v>12000</v>
      </c>
      <c r="Y54" s="103">
        <f t="shared" si="10"/>
        <v>22000</v>
      </c>
      <c r="Z54" s="105">
        <f t="shared" si="10"/>
        <v>12000</v>
      </c>
      <c r="AA54" s="105">
        <f t="shared" si="10"/>
        <v>12000</v>
      </c>
      <c r="AB54" s="106">
        <f t="shared" si="10"/>
        <v>12000</v>
      </c>
      <c r="AC54" s="33"/>
    </row>
    <row r="55" spans="1:29" ht="20.25" x14ac:dyDescent="0.3">
      <c r="A55" s="148" t="s">
        <v>107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50"/>
      <c r="N55" s="50"/>
      <c r="O55" s="114"/>
      <c r="P55" s="116"/>
      <c r="Q55" s="117"/>
      <c r="R55" s="116"/>
      <c r="S55" s="116"/>
      <c r="T55" s="116"/>
      <c r="U55" s="116"/>
      <c r="V55" s="116"/>
      <c r="W55" s="116"/>
      <c r="X55" s="115"/>
      <c r="Y55" s="117"/>
      <c r="Z55" s="116"/>
      <c r="AA55" s="116"/>
      <c r="AB55" s="115"/>
      <c r="AC55" s="151"/>
    </row>
    <row r="56" spans="1:29" ht="27" thickBot="1" x14ac:dyDescent="0.3">
      <c r="A56" s="15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4"/>
      <c r="N56" s="155">
        <f>SUM(N54,N49,N45,N35,N26)</f>
        <v>10088120</v>
      </c>
      <c r="O56" s="156"/>
      <c r="P56" s="157"/>
      <c r="Q56" s="158">
        <f t="shared" ref="Q56:AB56" si="11">SUM(Q54,Q49,Q45,Q35,Q26)</f>
        <v>789593</v>
      </c>
      <c r="R56" s="158">
        <f t="shared" si="11"/>
        <v>789593</v>
      </c>
      <c r="S56" s="158">
        <f t="shared" si="11"/>
        <v>802593</v>
      </c>
      <c r="T56" s="158">
        <f t="shared" si="11"/>
        <v>789593</v>
      </c>
      <c r="U56" s="158">
        <f t="shared" si="11"/>
        <v>789593</v>
      </c>
      <c r="V56" s="158">
        <f t="shared" si="11"/>
        <v>852593</v>
      </c>
      <c r="W56" s="158">
        <f t="shared" si="11"/>
        <v>849593</v>
      </c>
      <c r="X56" s="158">
        <f t="shared" si="11"/>
        <v>864593</v>
      </c>
      <c r="Y56" s="158">
        <f t="shared" si="11"/>
        <v>882593</v>
      </c>
      <c r="Z56" s="158">
        <f t="shared" si="11"/>
        <v>869593</v>
      </c>
      <c r="AA56" s="158">
        <f t="shared" si="11"/>
        <v>869593</v>
      </c>
      <c r="AB56" s="158">
        <f t="shared" si="11"/>
        <v>792597</v>
      </c>
      <c r="AC56" s="33"/>
    </row>
  </sheetData>
  <mergeCells count="75">
    <mergeCell ref="N51:O51"/>
    <mergeCell ref="N52:O52"/>
    <mergeCell ref="B53:M53"/>
    <mergeCell ref="N53:O53"/>
    <mergeCell ref="N54:O54"/>
    <mergeCell ref="A55:M56"/>
    <mergeCell ref="N56:O56"/>
    <mergeCell ref="N45:O45"/>
    <mergeCell ref="A46:AC46"/>
    <mergeCell ref="B47:AC47"/>
    <mergeCell ref="C48:M48"/>
    <mergeCell ref="N48:O48"/>
    <mergeCell ref="N49:O49"/>
    <mergeCell ref="C42:M42"/>
    <mergeCell ref="N42:O42"/>
    <mergeCell ref="C43:M43"/>
    <mergeCell ref="N43:O43"/>
    <mergeCell ref="C44:M44"/>
    <mergeCell ref="N44:O44"/>
    <mergeCell ref="A36:AC36"/>
    <mergeCell ref="C38:M38"/>
    <mergeCell ref="N38:O38"/>
    <mergeCell ref="N39:O39"/>
    <mergeCell ref="N40:O40"/>
    <mergeCell ref="C41:M41"/>
    <mergeCell ref="N41:O41"/>
    <mergeCell ref="N30:O30"/>
    <mergeCell ref="N31:O31"/>
    <mergeCell ref="N32:O32"/>
    <mergeCell ref="N33:O33"/>
    <mergeCell ref="N34:O34"/>
    <mergeCell ref="N35:O35"/>
    <mergeCell ref="N23:O23"/>
    <mergeCell ref="N24:O24"/>
    <mergeCell ref="N25:O25"/>
    <mergeCell ref="N26:O26"/>
    <mergeCell ref="A27:AC27"/>
    <mergeCell ref="N29:O29"/>
    <mergeCell ref="N17:O17"/>
    <mergeCell ref="N18:O18"/>
    <mergeCell ref="N19:O19"/>
    <mergeCell ref="N20:O20"/>
    <mergeCell ref="N21:O21"/>
    <mergeCell ref="N22:O22"/>
    <mergeCell ref="Z12:Z13"/>
    <mergeCell ref="AA12:AA13"/>
    <mergeCell ref="AB12:AB13"/>
    <mergeCell ref="N14:O14"/>
    <mergeCell ref="N15:O15"/>
    <mergeCell ref="N16:O16"/>
    <mergeCell ref="T12:T13"/>
    <mergeCell ref="U12:U13"/>
    <mergeCell ref="V12:V13"/>
    <mergeCell ref="W12:W13"/>
    <mergeCell ref="X12:X13"/>
    <mergeCell ref="Y12:Y13"/>
    <mergeCell ref="B12:M12"/>
    <mergeCell ref="N12:O13"/>
    <mergeCell ref="P12:P13"/>
    <mergeCell ref="Q12:Q13"/>
    <mergeCell ref="R12:R13"/>
    <mergeCell ref="S12:S13"/>
    <mergeCell ref="N6:O6"/>
    <mergeCell ref="N7:O7"/>
    <mergeCell ref="N8:O8"/>
    <mergeCell ref="N9:O9"/>
    <mergeCell ref="A10:AC10"/>
    <mergeCell ref="N11:O11"/>
    <mergeCell ref="A1:AC1"/>
    <mergeCell ref="A2:A3"/>
    <mergeCell ref="B2:M3"/>
    <mergeCell ref="N2:O3"/>
    <mergeCell ref="P2:P3"/>
    <mergeCell ref="Q2:Y2"/>
    <mergeCell ref="Z2:A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Potapov</dc:creator>
  <cp:lastModifiedBy>Oleg Potapov</cp:lastModifiedBy>
  <dcterms:created xsi:type="dcterms:W3CDTF">2021-05-16T20:13:02Z</dcterms:created>
  <dcterms:modified xsi:type="dcterms:W3CDTF">2021-05-16T20:16:58Z</dcterms:modified>
</cp:coreProperties>
</file>